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8BZJhy/Q1uKfEezKKLXk4PYstyhXDp/zpVzWMKZG9F7KI/fznn4QPtSNcgQxGTiyNk+V8Z6FuOluhbPWxcyOA==" workbookSaltValue="HOuJXSf8uuVHNVs4IgpAp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<sst xmlns="http://schemas.openxmlformats.org/spreadsheetml/2006/main" xmlns:r="http://schemas.openxmlformats.org/officeDocument/2006/relationships" count="116" uniqueCount="116">
  <si>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</si>
  <si>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</si>
  <si>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</si>
  <si>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</si>
  <si>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</si>
  <si>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</si>
  <si>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</si>
  <si>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</si>
  <si>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</si>
  <si>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</si>
  <si>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</si>
  <si>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</si>
  <si>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</si>
  <si>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</si>
  <si>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</si>
  <si>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</si>
  <si>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</si>
  <si>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</si>
  <si>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</si>
  <si>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</si>
  <si>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</si>
  <si>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</si>
  <si>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</si>
  <si>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</si>
  <si>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</si>
  <si>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</si>
  <si>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</si>
  <si>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</si>
  <si>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</si>
  <si>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</si>
  <si>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</si>
  <si>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</si>
  <si>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</si>
  <si>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</si>
  <si>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</si>
  <si>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</si>
  <si>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</si>
  <si>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</si>
  <si>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</si>
  <si>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</si>
  <si>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</si>
  <si>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</si>
  <si>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</si>
  <si>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</si>
  <si>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</si>
  <si>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</si>
  <si>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</si>
  <si>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</si>
  <si>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</si>
  <si>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</si>
  <si>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</si>
  <si>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</si>
  <si>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</si>
  <si>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</si>
  <si>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</si>
  <si>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</si>
  <si>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</si>
  <si>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</si>
  <si>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</si>
  <si>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</si>
  <si>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</si>
  <si>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</si>
  <si>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</si>
  <si>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</si>
  <si>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</si>
  <si>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</si>
  <si>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</si>
  <si>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</si>
  <si>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</si>
  <si>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</si>
  <si>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</si>
  <si>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</si>
  <si>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</si>
  <si>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</si>
  <si>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</si>
  <si>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</si>
  <si>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</si>
  <si>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</si>
  <si>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</si>
  <si>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</si>
  <si>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</si>
  <si>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</si>
  <si>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</si>
  <si>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</si>
  <si>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</si>
  <si>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</si>
  <si>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</si>
  <si>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</si>
  <si>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</si>
  <si>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</si>
  <si>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</si>
  <si>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</si>
  <si>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</si>
  <si>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</si>
  <si>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</si>
  <si>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</si>
  <si>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</si>
  <si>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</si>
  <si>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</si>
  <si>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</si>
  <si>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</si>
  <si>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</si>
  <si>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</si>
  <si>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も町当局と財政部局と財政状況を踏まえ機能保全計画に基づき補助事業を活用した長寿命化を図るか、近隣施設の統廃合、又はダウンサイジングについて検討が必要です。
　また、経営健全化を図るため、下水道事業の公営企業法適用の移行（令和6年度）に向けた取組を進めていきます。　</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</si>
  <si>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</si>
  <si>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</si>
  <si>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</si>
  <si>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</si>
  <si>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</si>
  <si>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</si>
  <si>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</si>
  <si>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</si>
  <si>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</si>
  <si>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</si>
  <si>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町の漁業集落排水事業は、最も早い供用開始地区で２２年経過しており、まだ建設改良費の起債償還期間内であることから、「①収益的収支比率」は低くなっている。接続率は約５割程度であるが、「⑤経費回収率」は低く、一般会計繰入金に依存した経営となっている。また、「⑥汚水処理原価」は類似団体平均値とほぼ同等であり効率的な汚水処理が実施されていると言える。今後は、人口減少や水産業の不振の影響により、接続率の大幅な向上は見込めないため、料金改定による増収及び再生エネルギー導入による経費削減などについて、本格的に取り組む必要がある。
　「⑦施設利用率」は、近年ほぼ横ばいであり、人口減少の影響を考慮した場合、利用率の増加は見込めない。
　「⑧水洗化率」は、処理区域内の管渠整備前に個人で設置した合併処理浄化槽が多数存在することから、類似団体平均値より低くなっている。
　</t>
  </si>
  <si>
    <t>　「③管渠改善率」は0%となっています。当町の漁業集落排水事業の供用開始は、平成12年に茂浦地区、平成16年に東田沢地区、平成24年に須水川地区と比較的新しため、法定耐用年数を超えた(令和29年頃）管渠延長が無いためです。</t>
    <rPh sb="20" eb="22">
      <t>トウチョウ</t>
    </rPh>
    <rPh sb="32" eb="36">
      <t>キョウヨウカイシ</t>
    </rPh>
    <rPh sb="44" eb="46">
      <t>モウラ</t>
    </rPh>
    <rPh sb="55" eb="56">
      <t>ヒガシ</t>
    </rPh>
    <rPh sb="56" eb="58">
      <t>タザワ</t>
    </rPh>
    <rPh sb="67" eb="69">
      <t>スミズ</t>
    </rPh>
    <rPh sb="69" eb="70">
      <t>ガワ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</si>
</sst>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1.6</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22.81</c:v>
                </c:pt>
                <c:pt idx="1">
                  <c:v>23.27</c:v>
                </c:pt>
                <c:pt idx="2">
                  <c:v>24.06</c:v>
                </c:pt>
                <c:pt idx="3">
                  <c:v>24.4</c:v>
                </c:pt>
                <c:pt idx="4">
                  <c:v>24.29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32.229999999999997</c:v>
                </c:pt>
                <c:pt idx="1">
                  <c:v>32.479999999999997</c:v>
                </c:pt>
                <c:pt idx="2">
                  <c:v>30.19</c:v>
                </c:pt>
                <c:pt idx="3">
                  <c:v>28.77</c:v>
                </c:pt>
                <c:pt idx="4">
                  <c:v>26.22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59.13</c:v>
                </c:pt>
                <c:pt idx="1">
                  <c:v>56.35</c:v>
                </c:pt>
                <c:pt idx="2">
                  <c:v>58.7</c:v>
                </c:pt>
                <c:pt idx="3">
                  <c:v>57.58</c:v>
                </c:pt>
                <c:pt idx="4">
                  <c:v>58.29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80.8</c:v>
                </c:pt>
                <c:pt idx="1">
                  <c:v>79.2</c:v>
                </c:pt>
                <c:pt idx="2">
                  <c:v>79.09</c:v>
                </c:pt>
                <c:pt idx="3">
                  <c:v>78.900000000000006</c:v>
                </c:pt>
                <c:pt idx="4">
                  <c:v>78.03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71.36</c:v>
                </c:pt>
                <c:pt idx="1">
                  <c:v>75.849999999999994</c:v>
                </c:pt>
                <c:pt idx="2">
                  <c:v>80.099999999999994</c:v>
                </c:pt>
                <c:pt idx="3">
                  <c:v>73.8</c:v>
                </c:pt>
                <c:pt idx="4">
                  <c:v>72.7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1006.65</c:v>
                </c:pt>
                <c:pt idx="1">
                  <c:v>998.42</c:v>
                </c:pt>
                <c:pt idx="2">
                  <c:v>1095.52</c:v>
                </c:pt>
                <c:pt idx="3">
                  <c:v>1056.55</c:v>
                </c:pt>
                <c:pt idx="4">
                  <c:v>1278.54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38.950000000000003</c:v>
                </c:pt>
                <c:pt idx="1">
                  <c:v>34.92</c:v>
                </c:pt>
                <c:pt idx="2">
                  <c:v>43.04</c:v>
                </c:pt>
                <c:pt idx="3">
                  <c:v>35.25</c:v>
                </c:pt>
                <c:pt idx="4">
                  <c:v>37.31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43.43</c:v>
                </c:pt>
                <c:pt idx="1">
                  <c:v>41.41</c:v>
                </c:pt>
                <c:pt idx="2">
                  <c:v>39.64</c:v>
                </c:pt>
                <c:pt idx="3">
                  <c:v>40</c:v>
                </c:pt>
                <c:pt idx="4">
                  <c:v>38.74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402.8</c:v>
                </c:pt>
                <c:pt idx="1">
                  <c:v>447.92</c:v>
                </c:pt>
                <c:pt idx="2">
                  <c:v>360.92</c:v>
                </c:pt>
                <c:pt idx="3">
                  <c:v>460.56</c:v>
                </c:pt>
                <c:pt idx="4">
                  <c:v>425.72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400.44</c:v>
                </c:pt>
                <c:pt idx="1">
                  <c:v>417.56</c:v>
                </c:pt>
                <c:pt idx="2">
                  <c:v>449.72</c:v>
                </c:pt>
                <c:pt idx="3">
                  <c:v>437.27</c:v>
                </c:pt>
                <c:pt idx="4">
                  <c:v>456.72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【1,078.44】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【41.91】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T4"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10187</v>
      </c>
      <c r="AM8" s="21"/>
      <c r="AN8" s="21"/>
      <c r="AO8" s="21"/>
      <c r="AP8" s="21"/>
      <c r="AQ8" s="21"/>
      <c r="AR8" s="21"/>
      <c r="AS8" s="21"/>
      <c r="AT8" s="7">
        <f>データ!T6</f>
        <v>217.09</v>
      </c>
      <c r="AU8" s="7"/>
      <c r="AV8" s="7"/>
      <c r="AW8" s="7"/>
      <c r="AX8" s="7"/>
      <c r="AY8" s="7"/>
      <c r="AZ8" s="7"/>
      <c r="BA8" s="7"/>
      <c r="BB8" s="7">
        <f>データ!U6</f>
        <v>46.93</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17.7</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1791</v>
      </c>
      <c r="AM10" s="21"/>
      <c r="AN10" s="21"/>
      <c r="AO10" s="21"/>
      <c r="AP10" s="21"/>
      <c r="AQ10" s="21"/>
      <c r="AR10" s="21"/>
      <c r="AS10" s="21"/>
      <c r="AT10" s="7">
        <f>データ!W6</f>
        <v>0.86</v>
      </c>
      <c r="AU10" s="7"/>
      <c r="AV10" s="7"/>
      <c r="AW10" s="7"/>
      <c r="AX10" s="7"/>
      <c r="AY10" s="7"/>
      <c r="AZ10" s="7"/>
      <c r="BA10" s="7"/>
      <c r="BB10" s="7">
        <f>データ!X6</f>
        <v>2082.56</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103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9</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【1,078.44】</v>
      </c>
      <c r="I86" s="12" t="str">
        <f>データ!CA6</f>
        <v>【41.91】</v>
      </c>
      <c r="J86" s="12" t="str">
        <f>データ!CL6</f>
        <v>【420.17】</v>
      </c>
      <c r="K86" s="12" t="str">
        <f>データ!CW6</f>
        <v>【29.92】</v>
      </c>
      <c r="L86" s="12" t="str">
        <f>データ!DH6</f>
        <v>【80.39】</v>
      </c>
      <c r="M86" s="12" t="s">
        <v>39</v>
      </c>
      <c r="N86" s="12" t="s">
        <v>39</v>
      </c>
      <c r="O86" s="12" t="str">
        <f>データ!EO6</f>
        <v>【0.01】</v>
      </c>
    </row>
  </sheetData>
  <sheetProtection algorithmName="SHA-512" hashValue="ZTpQSi2VPm3dsI2/JLTUr45FJDf06ygoLSF/6q52VnbMTfwc3X8zew8EcvCaJ5Lkq3s/zk8zaNoDwOqGHINvXw==" saltValue="MZhxkA1N85+I/rFqP180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44</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5" s="55" customFormat="1">
      <c r="A6" s="56" t="s">
        <v>95</v>
      </c>
      <c r="B6" s="61">
        <f t="shared" ref="B6:X6" si="1">B7</f>
        <v>2022</v>
      </c>
      <c r="C6" s="61">
        <f t="shared" si="1"/>
        <v>23019</v>
      </c>
      <c r="D6" s="61">
        <f t="shared" si="1"/>
        <v>47</v>
      </c>
      <c r="E6" s="61">
        <f t="shared" si="1"/>
        <v>17</v>
      </c>
      <c r="F6" s="61">
        <f t="shared" si="1"/>
        <v>6</v>
      </c>
      <c r="G6" s="61">
        <f t="shared" si="1"/>
        <v>0</v>
      </c>
      <c r="H6" s="61" t="str">
        <f t="shared" si="1"/>
        <v>青森県　平内町</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17.7</v>
      </c>
      <c r="Q6" s="70">
        <f t="shared" si="1"/>
        <v>100</v>
      </c>
      <c r="R6" s="70">
        <f t="shared" si="1"/>
        <v>2980</v>
      </c>
      <c r="S6" s="70">
        <f t="shared" si="1"/>
        <v>10187</v>
      </c>
      <c r="T6" s="70">
        <f t="shared" si="1"/>
        <v>217.09</v>
      </c>
      <c r="U6" s="70">
        <f t="shared" si="1"/>
        <v>46.93</v>
      </c>
      <c r="V6" s="70">
        <f t="shared" si="1"/>
        <v>1791</v>
      </c>
      <c r="W6" s="70">
        <f t="shared" si="1"/>
        <v>0.86</v>
      </c>
      <c r="X6" s="70">
        <f t="shared" si="1"/>
        <v>2082.56</v>
      </c>
      <c r="Y6" s="78">
        <f t="shared" ref="Y6:AH6" si="2">IF(Y7="",NA(),Y7)</f>
        <v>71.36</v>
      </c>
      <c r="Z6" s="78">
        <f t="shared" si="2"/>
        <v>75.849999999999994</v>
      </c>
      <c r="AA6" s="78">
        <f t="shared" si="2"/>
        <v>80.099999999999994</v>
      </c>
      <c r="AB6" s="78">
        <f t="shared" si="2"/>
        <v>73.8</v>
      </c>
      <c r="AC6" s="78">
        <f t="shared" si="2"/>
        <v>72.7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1006.65</v>
      </c>
      <c r="BL6" s="78">
        <f t="shared" si="5"/>
        <v>998.42</v>
      </c>
      <c r="BM6" s="78">
        <f t="shared" si="5"/>
        <v>1095.52</v>
      </c>
      <c r="BN6" s="78">
        <f t="shared" si="5"/>
        <v>1056.55</v>
      </c>
      <c r="BO6" s="78">
        <f t="shared" si="5"/>
        <v>1278.54</v>
      </c>
      <c r="BP6" s="70" t="str">
        <f>IF(BP7="","",IF(BP7="-","【-】","【"&amp;SUBSTITUTE(TEXT(BP7,"#,##0.00"),"-","△")&amp;"】"))</f>
        <v>【1,078.44】</v>
      </c>
      <c r="BQ6" s="78">
        <f t="shared" ref="BQ6:BZ6" si="6">IF(BQ7="",NA(),BQ7)</f>
        <v>38.950000000000003</v>
      </c>
      <c r="BR6" s="78">
        <f t="shared" si="6"/>
        <v>34.92</v>
      </c>
      <c r="BS6" s="78">
        <f t="shared" si="6"/>
        <v>43.04</v>
      </c>
      <c r="BT6" s="78">
        <f t="shared" si="6"/>
        <v>35.25</v>
      </c>
      <c r="BU6" s="78">
        <f t="shared" si="6"/>
        <v>37.31</v>
      </c>
      <c r="BV6" s="78">
        <f t="shared" si="6"/>
        <v>43.43</v>
      </c>
      <c r="BW6" s="78">
        <f t="shared" si="6"/>
        <v>41.41</v>
      </c>
      <c r="BX6" s="78">
        <f t="shared" si="6"/>
        <v>39.64</v>
      </c>
      <c r="BY6" s="78">
        <f t="shared" si="6"/>
        <v>40</v>
      </c>
      <c r="BZ6" s="78">
        <f t="shared" si="6"/>
        <v>38.74</v>
      </c>
      <c r="CA6" s="70" t="str">
        <f>IF(CA7="","",IF(CA7="-","【-】","【"&amp;SUBSTITUTE(TEXT(CA7,"#,##0.00"),"-","△")&amp;"】"))</f>
        <v>【41.91】</v>
      </c>
      <c r="CB6" s="78">
        <f t="shared" ref="CB6:CK6" si="7">IF(CB7="",NA(),CB7)</f>
        <v>402.8</v>
      </c>
      <c r="CC6" s="78">
        <f t="shared" si="7"/>
        <v>447.92</v>
      </c>
      <c r="CD6" s="78">
        <f t="shared" si="7"/>
        <v>360.92</v>
      </c>
      <c r="CE6" s="78">
        <f t="shared" si="7"/>
        <v>460.56</v>
      </c>
      <c r="CF6" s="78">
        <f t="shared" si="7"/>
        <v>425.72</v>
      </c>
      <c r="CG6" s="78">
        <f t="shared" si="7"/>
        <v>400.44</v>
      </c>
      <c r="CH6" s="78">
        <f t="shared" si="7"/>
        <v>417.56</v>
      </c>
      <c r="CI6" s="78">
        <f t="shared" si="7"/>
        <v>449.72</v>
      </c>
      <c r="CJ6" s="78">
        <f t="shared" si="7"/>
        <v>437.27</v>
      </c>
      <c r="CK6" s="78">
        <f t="shared" si="7"/>
        <v>456.72</v>
      </c>
      <c r="CL6" s="70" t="str">
        <f>IF(CL7="","",IF(CL7="-","【-】","【"&amp;SUBSTITUTE(TEXT(CL7,"#,##0.00"),"-","△")&amp;"】"))</f>
        <v>【420.17】</v>
      </c>
      <c r="CM6" s="78">
        <f t="shared" ref="CM6:CV6" si="8">IF(CM7="",NA(),CM7)</f>
        <v>22.81</v>
      </c>
      <c r="CN6" s="78">
        <f t="shared" si="8"/>
        <v>23.27</v>
      </c>
      <c r="CO6" s="78">
        <f t="shared" si="8"/>
        <v>24.06</v>
      </c>
      <c r="CP6" s="78">
        <f t="shared" si="8"/>
        <v>24.4</v>
      </c>
      <c r="CQ6" s="78">
        <f t="shared" si="8"/>
        <v>24.29</v>
      </c>
      <c r="CR6" s="78">
        <f t="shared" si="8"/>
        <v>32.229999999999997</v>
      </c>
      <c r="CS6" s="78">
        <f t="shared" si="8"/>
        <v>32.479999999999997</v>
      </c>
      <c r="CT6" s="78">
        <f t="shared" si="8"/>
        <v>30.19</v>
      </c>
      <c r="CU6" s="78">
        <f t="shared" si="8"/>
        <v>28.77</v>
      </c>
      <c r="CV6" s="78">
        <f t="shared" si="8"/>
        <v>26.22</v>
      </c>
      <c r="CW6" s="70" t="str">
        <f>IF(CW7="","",IF(CW7="-","【-】","【"&amp;SUBSTITUTE(TEXT(CW7,"#,##0.00"),"-","△")&amp;"】"))</f>
        <v>【29.92】</v>
      </c>
      <c r="CX6" s="78">
        <f t="shared" ref="CX6:DG6" si="9">IF(CX7="",NA(),CX7)</f>
        <v>59.13</v>
      </c>
      <c r="CY6" s="78">
        <f t="shared" si="9"/>
        <v>56.35</v>
      </c>
      <c r="CZ6" s="78">
        <f t="shared" si="9"/>
        <v>58.7</v>
      </c>
      <c r="DA6" s="78">
        <f t="shared" si="9"/>
        <v>57.58</v>
      </c>
      <c r="DB6" s="78">
        <f t="shared" si="9"/>
        <v>58.29</v>
      </c>
      <c r="DC6" s="78">
        <f t="shared" si="9"/>
        <v>80.8</v>
      </c>
      <c r="DD6" s="78">
        <f t="shared" si="9"/>
        <v>79.2</v>
      </c>
      <c r="DE6" s="78">
        <f t="shared" si="9"/>
        <v>79.09</v>
      </c>
      <c r="DF6" s="78">
        <f t="shared" si="9"/>
        <v>78.900000000000006</v>
      </c>
      <c r="DG6" s="78">
        <f t="shared" si="9"/>
        <v>78.03</v>
      </c>
      <c r="DH6" s="70" t="str">
        <f>IF(DH7="","",IF(DH7="-","【-】","【"&amp;SUBSTITUTE(TEXT(DH7,"#,##0.00"),"-","△")&amp;"】"))</f>
        <v>【80.39】</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2.e-002</v>
      </c>
      <c r="EK6" s="78">
        <f t="shared" si="12"/>
        <v>1.e-002</v>
      </c>
      <c r="EL6" s="78">
        <f t="shared" si="12"/>
        <v>1.6</v>
      </c>
      <c r="EM6" s="78">
        <f t="shared" si="12"/>
        <v>1.e-002</v>
      </c>
      <c r="EN6" s="78">
        <f t="shared" si="12"/>
        <v>1.e-002</v>
      </c>
      <c r="EO6" s="70" t="str">
        <f>IF(EO7="","",IF(EO7="-","【-】","【"&amp;SUBSTITUTE(TEXT(EO7,"#,##0.00"),"-","△")&amp;"】"))</f>
        <v>【0.01】</v>
      </c>
    </row>
    <row r="7" spans="1:145" s="55" customFormat="1">
      <c r="A7" s="56"/>
      <c r="B7" s="62">
        <v>2022</v>
      </c>
      <c r="C7" s="62">
        <v>23019</v>
      </c>
      <c r="D7" s="62">
        <v>47</v>
      </c>
      <c r="E7" s="62">
        <v>17</v>
      </c>
      <c r="F7" s="62">
        <v>6</v>
      </c>
      <c r="G7" s="62">
        <v>0</v>
      </c>
      <c r="H7" s="62" t="s">
        <v>96</v>
      </c>
      <c r="I7" s="62" t="s">
        <v>97</v>
      </c>
      <c r="J7" s="62" t="s">
        <v>98</v>
      </c>
      <c r="K7" s="62" t="s">
        <v>99</v>
      </c>
      <c r="L7" s="62" t="s">
        <v>100</v>
      </c>
      <c r="M7" s="62" t="s">
        <v>101</v>
      </c>
      <c r="N7" s="71" t="s">
        <v>39</v>
      </c>
      <c r="O7" s="71" t="s">
        <v>102</v>
      </c>
      <c r="P7" s="71">
        <v>17.7</v>
      </c>
      <c r="Q7" s="71">
        <v>100</v>
      </c>
      <c r="R7" s="71">
        <v>2980</v>
      </c>
      <c r="S7" s="71">
        <v>10187</v>
      </c>
      <c r="T7" s="71">
        <v>217.09</v>
      </c>
      <c r="U7" s="71">
        <v>46.93</v>
      </c>
      <c r="V7" s="71">
        <v>1791</v>
      </c>
      <c r="W7" s="71">
        <v>0.86</v>
      </c>
      <c r="X7" s="71">
        <v>2082.56</v>
      </c>
      <c r="Y7" s="71">
        <v>71.36</v>
      </c>
      <c r="Z7" s="71">
        <v>75.849999999999994</v>
      </c>
      <c r="AA7" s="71">
        <v>80.099999999999994</v>
      </c>
      <c r="AB7" s="71">
        <v>73.8</v>
      </c>
      <c r="AC7" s="71">
        <v>72.7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1006.65</v>
      </c>
      <c r="BL7" s="71">
        <v>998.42</v>
      </c>
      <c r="BM7" s="71">
        <v>1095.52</v>
      </c>
      <c r="BN7" s="71">
        <v>1056.55</v>
      </c>
      <c r="BO7" s="71">
        <v>1278.54</v>
      </c>
      <c r="BP7" s="71">
        <v>1078.44</v>
      </c>
      <c r="BQ7" s="71">
        <v>38.950000000000003</v>
      </c>
      <c r="BR7" s="71">
        <v>34.92</v>
      </c>
      <c r="BS7" s="71">
        <v>43.04</v>
      </c>
      <c r="BT7" s="71">
        <v>35.25</v>
      </c>
      <c r="BU7" s="71">
        <v>37.31</v>
      </c>
      <c r="BV7" s="71">
        <v>43.43</v>
      </c>
      <c r="BW7" s="71">
        <v>41.41</v>
      </c>
      <c r="BX7" s="71">
        <v>39.64</v>
      </c>
      <c r="BY7" s="71">
        <v>40</v>
      </c>
      <c r="BZ7" s="71">
        <v>38.74</v>
      </c>
      <c r="CA7" s="71">
        <v>41.91</v>
      </c>
      <c r="CB7" s="71">
        <v>402.8</v>
      </c>
      <c r="CC7" s="71">
        <v>447.92</v>
      </c>
      <c r="CD7" s="71">
        <v>360.92</v>
      </c>
      <c r="CE7" s="71">
        <v>460.56</v>
      </c>
      <c r="CF7" s="71">
        <v>425.72</v>
      </c>
      <c r="CG7" s="71">
        <v>400.44</v>
      </c>
      <c r="CH7" s="71">
        <v>417.56</v>
      </c>
      <c r="CI7" s="71">
        <v>449.72</v>
      </c>
      <c r="CJ7" s="71">
        <v>437.27</v>
      </c>
      <c r="CK7" s="71">
        <v>456.72</v>
      </c>
      <c r="CL7" s="71">
        <v>420.17</v>
      </c>
      <c r="CM7" s="71">
        <v>22.81</v>
      </c>
      <c r="CN7" s="71">
        <v>23.27</v>
      </c>
      <c r="CO7" s="71">
        <v>24.06</v>
      </c>
      <c r="CP7" s="71">
        <v>24.4</v>
      </c>
      <c r="CQ7" s="71">
        <v>24.29</v>
      </c>
      <c r="CR7" s="71">
        <v>32.229999999999997</v>
      </c>
      <c r="CS7" s="71">
        <v>32.479999999999997</v>
      </c>
      <c r="CT7" s="71">
        <v>30.19</v>
      </c>
      <c r="CU7" s="71">
        <v>28.77</v>
      </c>
      <c r="CV7" s="71">
        <v>26.22</v>
      </c>
      <c r="CW7" s="71">
        <v>29.92</v>
      </c>
      <c r="CX7" s="71">
        <v>59.13</v>
      </c>
      <c r="CY7" s="71">
        <v>56.35</v>
      </c>
      <c r="CZ7" s="71">
        <v>58.7</v>
      </c>
      <c r="DA7" s="71">
        <v>57.58</v>
      </c>
      <c r="DB7" s="71">
        <v>58.29</v>
      </c>
      <c r="DC7" s="71">
        <v>80.8</v>
      </c>
      <c r="DD7" s="71">
        <v>79.2</v>
      </c>
      <c r="DE7" s="71">
        <v>79.09</v>
      </c>
      <c r="DF7" s="71">
        <v>78.900000000000006</v>
      </c>
      <c r="DG7" s="71">
        <v>78.03</v>
      </c>
      <c r="DH7" s="71">
        <v>80.39</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2.e-002</v>
      </c>
      <c r="EK7" s="71">
        <v>1.e-002</v>
      </c>
      <c r="EL7" s="71">
        <v>1.6</v>
      </c>
      <c r="EM7" s="71">
        <v>1.e-002</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2023-12-12T02:57:13Z</dcterms:created>
  <dcterms:modified xsi:type="dcterms:W3CDTF">2024-02-07T06:16:40Z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2024-02-07T06:16:40Z</vt:filetime>
  </property>
</Properties>
</file>