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filelib\総務課_財政係\◎国県からの通知・照会関係\H29年度\02照会\H300220メール_公営企業に係る経営比較分析表の公表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D10" i="4"/>
  <c r="B10" i="4"/>
  <c r="W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<sst xmlns="http://schemas.openxmlformats.org/spreadsheetml/2006/main" count="240" uniqueCount="125">
  <si>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</si>
  <si>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</si>
  <si>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</si>
  <si>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</si>
  <si>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</si>
  <si>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</si>
  <si>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</si>
  <si>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</si>
  <si>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</si>
  <si>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</si>
  <si>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</si>
  <si>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</si>
  <si>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</si>
  <si>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</si>
  <si>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</si>
  <si>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</si>
  <si>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</si>
  <si>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</si>
  <si>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</si>
  <si>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</si>
  <si>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</si>
  <si>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</si>
  <si>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</si>
  <si>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</si>
  <si>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</si>
  <si>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</si>
  <si>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</si>
  <si>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</si>
  <si>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</si>
  <si>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</si>
  <si>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</si>
  <si>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</si>
  <si>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</si>
  <si>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</si>
  <si>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</si>
  <si>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</si>
  <si>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</si>
  <si>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</si>
  <si>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</si>
  <si>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</si>
  <si>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</si>
  <si>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</si>
  <si>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</si>
  <si>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</si>
  <si>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</si>
  <si>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</si>
  <si>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</si>
  <si>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</si>
  <si>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</si>
  <si>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</si>
  <si>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</si>
  <si>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</si>
  <si>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</si>
  <si>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</si>
  <si>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</si>
  <si>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</si>
  <si>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</si>
  <si>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</si>
  <si>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</si>
  <si>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</si>
  <si>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</si>
  <si>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</si>
  <si>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</si>
  <si>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</si>
  <si>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</si>
  <si>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</si>
  <si>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</si>
  <si>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</si>
  <si>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</si>
  <si>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</si>
  <si>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</si>
  <si>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</si>
  <si>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</si>
  <si>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</si>
  <si>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</si>
  <si>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</si>
  <si>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</si>
  <si>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</si>
  <si>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</si>
  <si>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</si>
  <si>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</si>
  <si>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</si>
  <si>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</si>
  <si>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</si>
  <si>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</si>
  <si>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</si>
  <si>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</si>
  <si>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</si>
  <si>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</si>
  <si>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</si>
  <si>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</si>
  <si>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</si>
  <si>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</si>
  <si>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</si>
  <si>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</si>
  <si>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</si>
  <si>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</si>
  <si>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</si>
  <si>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</si>
  <si>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</si>
  <si>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</si>
  <si>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</si>
  <si>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</si>
  <si>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</si>
  <si>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</si>
  <si>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</si>
  <si>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</si>
  <si>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</si>
  <si>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</si>
  <si>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平内町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</si>
  <si>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</si>
  <si>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</si>
  <si>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</si>
  <si>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</si>
  <si>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</si>
  <si>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</si>
  <si>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</si>
  <si>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</si>
  <si>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</si>
  <si>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</si>
  <si>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</si>
  <si>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収益的収支比率が低く、赤字会計だということがはっきりしている。低い理由としては、料金収入が低いため、使用料と一般会計繰入金で地方債償還金をまかなえていないことが挙げられる。
　経費回収率に関しても、普及して間もない地域が多いため料金収入が低く、類似団体と比較してかなり低い結果となった。
　今後、料金収入増への取り組みを強化し、未加入者を取り込んでいくことができれば、施設利用率、水洗化率向上につながる。また、総費用を節減することで経費回収率の改善につながる。
　汚水処理原価に関しては、現在は高いが、維持管理費の節減、汚水管渠整備終了とともに徐々に減少していく見込みである。
　料金改定については、消費税増税もあり、利用者の負担も考えると近いうちに改定する予定はないが、経営状況が好転しない場合は検討していかなければならない。</t>
    <phoneticPr fontId="4"/>
  </si>
  <si>
    <t>　老朽化に関しては現在は深刻な問題ではなく、大々的な管渠の入れ替えを行う必要はない。
　管路清掃業務時にカメラ調査により、管渠内の改善が必要な箇所を改修している。
　今後管渠・施設の老朽化は避けられない問題であるため、ストックマネジメント計画を策定し、効率的な管渠・施設の維持管理を行っていく必要がある。</t>
    <phoneticPr fontId="4"/>
  </si>
  <si>
    <t>　経営比較分析結果により、改善が必要なことが明確である。今後は水洗化率を上げることと維持管理費の節減が経費回収率、収益的収支比率等の改善につながる。これまでの取り組みより強化していくことが必要である。管路・施設の老朽化により更新費用がかかる前に、収益的収支比率を100％以上にし、更新費用を蓄えておける状態にすることが望まし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</si>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</sst>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522096"/>
        <c:axId val="19746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142522096"/>
        <c:axId val="197461896"/>
      </c:lineChart>
      <c:dateAx>
        <c:axId val="142522096"/>
        <c:scaling>
          <c:orientation val="minMax"/>
        </c:scaling>
        <c:delete val="1"/>
        <c:axPos val="b"/>
        <c:numFmt formatCode="ge" sourceLinked="1"/>
        <c:majorTickMark val="none"/>
        <c:minorTickMark val="none"/>
        <c:tickLblPos val="none"/>
        <c:crossAx val="197461896"/>
        <c:crosses val="autoZero"/>
        <c:auto val="1"/>
        <c:lblOffset val="100"/>
        <c:baseTimeUnit val="years"/>
      </c:dateAx>
      <c:valAx>
        <c:axId val="1974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20.54</c:v>
                </c:pt>
                <c:pt idx="1">
                  <c:v>20.66</c:v>
                </c:pt>
                <c:pt idx="2">
                  <c:v>21.11</c:v>
                </c:pt>
                <c:pt idx="3">
                  <c:v>22.7</c:v>
                </c:pt>
                <c:pt idx="4">
                  <c:v>21.68</c:v>
                </c:pt>
              </c:numCache>
            </c:numRef>
          </c:val>
        </c:ser>
        <c:dLbls>
          <c:showLegendKey val="0"/>
          <c:showVal val="0"/>
          <c:showCatName val="0"/>
          <c:showSerName val="0"/>
          <c:showPercent val="0"/>
          <c:showBubbleSize val="0"/>
        </c:dLbls>
        <c:gapWidth val="150"/>
        <c:axId val="199096848"/>
        <c:axId val="19909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199096848"/>
        <c:axId val="199097240"/>
      </c:lineChart>
      <c:dateAx>
        <c:axId val="199096848"/>
        <c:scaling>
          <c:orientation val="minMax"/>
        </c:scaling>
        <c:delete val="1"/>
        <c:axPos val="b"/>
        <c:numFmt formatCode="ge" sourceLinked="1"/>
        <c:majorTickMark val="none"/>
        <c:minorTickMark val="none"/>
        <c:tickLblPos val="none"/>
        <c:crossAx val="199097240"/>
        <c:crosses val="autoZero"/>
        <c:auto val="1"/>
        <c:lblOffset val="100"/>
        <c:baseTimeUnit val="years"/>
      </c:dateAx>
      <c:valAx>
        <c:axId val="19909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57.45</c:v>
                </c:pt>
                <c:pt idx="1">
                  <c:v>59.9</c:v>
                </c:pt>
                <c:pt idx="2">
                  <c:v>62.57</c:v>
                </c:pt>
                <c:pt idx="3">
                  <c:v>57.48</c:v>
                </c:pt>
                <c:pt idx="4">
                  <c:v>58.71</c:v>
                </c:pt>
              </c:numCache>
            </c:numRef>
          </c:val>
        </c:ser>
        <c:dLbls>
          <c:showLegendKey val="0"/>
          <c:showVal val="0"/>
          <c:showCatName val="0"/>
          <c:showSerName val="0"/>
          <c:showPercent val="0"/>
          <c:showBubbleSize val="0"/>
        </c:dLbls>
        <c:gapWidth val="150"/>
        <c:axId val="199098416"/>
        <c:axId val="19909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199098416"/>
        <c:axId val="199098808"/>
      </c:lineChart>
      <c:dateAx>
        <c:axId val="199098416"/>
        <c:scaling>
          <c:orientation val="minMax"/>
        </c:scaling>
        <c:delete val="1"/>
        <c:axPos val="b"/>
        <c:numFmt formatCode="ge" sourceLinked="1"/>
        <c:majorTickMark val="none"/>
        <c:minorTickMark val="none"/>
        <c:tickLblPos val="none"/>
        <c:crossAx val="199098808"/>
        <c:crosses val="autoZero"/>
        <c:auto val="1"/>
        <c:lblOffset val="100"/>
        <c:baseTimeUnit val="years"/>
      </c:dateAx>
      <c:valAx>
        <c:axId val="19909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9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38.74</c:v>
                </c:pt>
                <c:pt idx="1">
                  <c:v>33.729999999999997</c:v>
                </c:pt>
                <c:pt idx="2">
                  <c:v>37.799999999999997</c:v>
                </c:pt>
                <c:pt idx="3">
                  <c:v>37.07</c:v>
                </c:pt>
                <c:pt idx="4">
                  <c:v>35.51</c:v>
                </c:pt>
              </c:numCache>
            </c:numRef>
          </c:val>
        </c:ser>
        <c:dLbls>
          <c:showLegendKey val="0"/>
          <c:showVal val="0"/>
          <c:showCatName val="0"/>
          <c:showSerName val="0"/>
          <c:showPercent val="0"/>
          <c:showBubbleSize val="0"/>
        </c:dLbls>
        <c:gapWidth val="150"/>
        <c:axId val="198330536"/>
        <c:axId val="19833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30536"/>
        <c:axId val="198335016"/>
      </c:lineChart>
      <c:dateAx>
        <c:axId val="198330536"/>
        <c:scaling>
          <c:orientation val="minMax"/>
        </c:scaling>
        <c:delete val="1"/>
        <c:axPos val="b"/>
        <c:numFmt formatCode="ge" sourceLinked="1"/>
        <c:majorTickMark val="none"/>
        <c:minorTickMark val="none"/>
        <c:tickLblPos val="none"/>
        <c:crossAx val="198335016"/>
        <c:crosses val="autoZero"/>
        <c:auto val="1"/>
        <c:lblOffset val="100"/>
        <c:baseTimeUnit val="years"/>
      </c:dateAx>
      <c:valAx>
        <c:axId val="19833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3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350336"/>
        <c:axId val="19840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50336"/>
        <c:axId val="198402136"/>
      </c:lineChart>
      <c:dateAx>
        <c:axId val="198350336"/>
        <c:scaling>
          <c:orientation val="minMax"/>
        </c:scaling>
        <c:delete val="1"/>
        <c:axPos val="b"/>
        <c:numFmt formatCode="ge" sourceLinked="1"/>
        <c:majorTickMark val="none"/>
        <c:minorTickMark val="none"/>
        <c:tickLblPos val="none"/>
        <c:crossAx val="198402136"/>
        <c:crosses val="autoZero"/>
        <c:auto val="1"/>
        <c:lblOffset val="100"/>
        <c:baseTimeUnit val="years"/>
      </c:dateAx>
      <c:valAx>
        <c:axId val="19840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466576"/>
        <c:axId val="19846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466576"/>
        <c:axId val="198466968"/>
      </c:lineChart>
      <c:dateAx>
        <c:axId val="198466576"/>
        <c:scaling>
          <c:orientation val="minMax"/>
        </c:scaling>
        <c:delete val="1"/>
        <c:axPos val="b"/>
        <c:numFmt formatCode="ge" sourceLinked="1"/>
        <c:majorTickMark val="none"/>
        <c:minorTickMark val="none"/>
        <c:tickLblPos val="none"/>
        <c:crossAx val="198466968"/>
        <c:crosses val="autoZero"/>
        <c:auto val="1"/>
        <c:lblOffset val="100"/>
        <c:baseTimeUnit val="years"/>
      </c:dateAx>
      <c:valAx>
        <c:axId val="19846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468144"/>
        <c:axId val="19846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468144"/>
        <c:axId val="198468536"/>
      </c:lineChart>
      <c:dateAx>
        <c:axId val="198468144"/>
        <c:scaling>
          <c:orientation val="minMax"/>
        </c:scaling>
        <c:delete val="1"/>
        <c:axPos val="b"/>
        <c:numFmt formatCode="ge" sourceLinked="1"/>
        <c:majorTickMark val="none"/>
        <c:minorTickMark val="none"/>
        <c:tickLblPos val="none"/>
        <c:crossAx val="198468536"/>
        <c:crosses val="autoZero"/>
        <c:auto val="1"/>
        <c:lblOffset val="100"/>
        <c:baseTimeUnit val="years"/>
      </c:dateAx>
      <c:valAx>
        <c:axId val="19846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469712"/>
        <c:axId val="19847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469712"/>
        <c:axId val="198470104"/>
      </c:lineChart>
      <c:dateAx>
        <c:axId val="198469712"/>
        <c:scaling>
          <c:orientation val="minMax"/>
        </c:scaling>
        <c:delete val="1"/>
        <c:axPos val="b"/>
        <c:numFmt formatCode="ge" sourceLinked="1"/>
        <c:majorTickMark val="none"/>
        <c:minorTickMark val="none"/>
        <c:tickLblPos val="none"/>
        <c:crossAx val="198470104"/>
        <c:crosses val="autoZero"/>
        <c:auto val="1"/>
        <c:lblOffset val="100"/>
        <c:baseTimeUnit val="years"/>
      </c:dateAx>
      <c:valAx>
        <c:axId val="19847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6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8515.39</c:v>
                </c:pt>
                <c:pt idx="1">
                  <c:v>8510.9500000000007</c:v>
                </c:pt>
                <c:pt idx="2">
                  <c:v>8105.86</c:v>
                </c:pt>
                <c:pt idx="3">
                  <c:v>7527.52</c:v>
                </c:pt>
                <c:pt idx="4">
                  <c:v>4522.0600000000004</c:v>
                </c:pt>
              </c:numCache>
            </c:numRef>
          </c:val>
        </c:ser>
        <c:dLbls>
          <c:showLegendKey val="0"/>
          <c:showVal val="0"/>
          <c:showCatName val="0"/>
          <c:showSerName val="0"/>
          <c:showPercent val="0"/>
          <c:showBubbleSize val="0"/>
        </c:dLbls>
        <c:gapWidth val="150"/>
        <c:axId val="199277152"/>
        <c:axId val="19927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199277152"/>
        <c:axId val="199277544"/>
      </c:lineChart>
      <c:dateAx>
        <c:axId val="199277152"/>
        <c:scaling>
          <c:orientation val="minMax"/>
        </c:scaling>
        <c:delete val="1"/>
        <c:axPos val="b"/>
        <c:numFmt formatCode="ge" sourceLinked="1"/>
        <c:majorTickMark val="none"/>
        <c:minorTickMark val="none"/>
        <c:tickLblPos val="none"/>
        <c:crossAx val="199277544"/>
        <c:crosses val="autoZero"/>
        <c:auto val="1"/>
        <c:lblOffset val="100"/>
        <c:baseTimeUnit val="years"/>
      </c:dateAx>
      <c:valAx>
        <c:axId val="19927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c:v>
                </c:pt>
                <c:pt idx="1">
                  <c:v>11.14</c:v>
                </c:pt>
                <c:pt idx="2">
                  <c:v>10.82</c:v>
                </c:pt>
                <c:pt idx="3">
                  <c:v>10.89</c:v>
                </c:pt>
                <c:pt idx="4">
                  <c:v>16.46</c:v>
                </c:pt>
              </c:numCache>
            </c:numRef>
          </c:val>
        </c:ser>
        <c:dLbls>
          <c:showLegendKey val="0"/>
          <c:showVal val="0"/>
          <c:showCatName val="0"/>
          <c:showSerName val="0"/>
          <c:showPercent val="0"/>
          <c:showBubbleSize val="0"/>
        </c:dLbls>
        <c:gapWidth val="150"/>
        <c:axId val="199278720"/>
        <c:axId val="19927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199278720"/>
        <c:axId val="199279112"/>
      </c:lineChart>
      <c:dateAx>
        <c:axId val="199278720"/>
        <c:scaling>
          <c:orientation val="minMax"/>
        </c:scaling>
        <c:delete val="1"/>
        <c:axPos val="b"/>
        <c:numFmt formatCode="ge" sourceLinked="1"/>
        <c:majorTickMark val="none"/>
        <c:minorTickMark val="none"/>
        <c:tickLblPos val="none"/>
        <c:crossAx val="199279112"/>
        <c:crosses val="autoZero"/>
        <c:auto val="1"/>
        <c:lblOffset val="100"/>
        <c:baseTimeUnit val="years"/>
      </c:dateAx>
      <c:valAx>
        <c:axId val="19927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1270.3699999999999</c:v>
                </c:pt>
                <c:pt idx="1">
                  <c:v>1368.59</c:v>
                </c:pt>
                <c:pt idx="2">
                  <c:v>1413.15</c:v>
                </c:pt>
                <c:pt idx="3">
                  <c:v>1389.38</c:v>
                </c:pt>
                <c:pt idx="4">
                  <c:v>925.58</c:v>
                </c:pt>
              </c:numCache>
            </c:numRef>
          </c:val>
        </c:ser>
        <c:dLbls>
          <c:showLegendKey val="0"/>
          <c:showVal val="0"/>
          <c:showCatName val="0"/>
          <c:showSerName val="0"/>
          <c:showPercent val="0"/>
          <c:showBubbleSize val="0"/>
        </c:dLbls>
        <c:gapWidth val="150"/>
        <c:axId val="199095280"/>
        <c:axId val="19909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199095280"/>
        <c:axId val="199095672"/>
      </c:lineChart>
      <c:dateAx>
        <c:axId val="199095280"/>
        <c:scaling>
          <c:orientation val="minMax"/>
        </c:scaling>
        <c:delete val="1"/>
        <c:axPos val="b"/>
        <c:numFmt formatCode="ge" sourceLinked="1"/>
        <c:majorTickMark val="none"/>
        <c:minorTickMark val="none"/>
        <c:tickLblPos val="none"/>
        <c:crossAx val="199095672"/>
        <c:crosses val="autoZero"/>
        <c:auto val="1"/>
        <c:lblOffset val="100"/>
        <c:baseTimeUnit val="years"/>
      </c:dateAx>
      <c:valAx>
        <c:axId val="19909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9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平内町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124</v>
      </c>
      <c r="AE8" s="73"/>
      <c r="AF8" s="73"/>
      <c r="AG8" s="73"/>
      <c r="AH8" s="73"/>
      <c r="AI8" s="73"/>
      <c r="AJ8" s="73"/>
      <c r="AK8" s="4"/>
      <c r="AL8" s="67">
        <f>データ!S6</f>
        <v>11468</v>
      </c>
      <c r="AM8" s="67"/>
      <c r="AN8" s="67"/>
      <c r="AO8" s="67"/>
      <c r="AP8" s="67"/>
      <c r="AQ8" s="67"/>
      <c r="AR8" s="67"/>
      <c r="AS8" s="67"/>
      <c r="AT8" s="66">
        <f>データ!T6</f>
        <v>217.08</v>
      </c>
      <c r="AU8" s="66"/>
      <c r="AV8" s="66"/>
      <c r="AW8" s="66"/>
      <c r="AX8" s="66"/>
      <c r="AY8" s="66"/>
      <c r="AZ8" s="66"/>
      <c r="BA8" s="66"/>
      <c r="BB8" s="66">
        <f>データ!U6</f>
        <v>52.83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15.76</v>
      </c>
      <c r="Q10" s="66"/>
      <c r="R10" s="66"/>
      <c r="S10" s="66"/>
      <c r="T10" s="66"/>
      <c r="U10" s="66"/>
      <c r="V10" s="66"/>
      <c r="W10" s="66">
        <f>データ!Q6</f>
        <v>100</v>
      </c>
      <c r="X10" s="66"/>
      <c r="Y10" s="66"/>
      <c r="Z10" s="66"/>
      <c r="AA10" s="66"/>
      <c r="AB10" s="66"/>
      <c r="AC10" s="66"/>
      <c r="AD10" s="67">
        <f>データ!R6</f>
        <v>2980</v>
      </c>
      <c r="AE10" s="67"/>
      <c r="AF10" s="67"/>
      <c r="AG10" s="67"/>
      <c r="AH10" s="67"/>
      <c r="AI10" s="67"/>
      <c r="AJ10" s="67"/>
      <c r="AK10" s="2"/>
      <c r="AL10" s="67">
        <f>データ!V6</f>
        <v>1797</v>
      </c>
      <c r="AM10" s="67"/>
      <c r="AN10" s="67"/>
      <c r="AO10" s="67"/>
      <c r="AP10" s="67"/>
      <c r="AQ10" s="67"/>
      <c r="AR10" s="67"/>
      <c r="AS10" s="67"/>
      <c r="AT10" s="66">
        <f>データ!W6</f>
        <v>0.82</v>
      </c>
      <c r="AU10" s="66"/>
      <c r="AV10" s="66"/>
      <c r="AW10" s="66"/>
      <c r="AX10" s="66"/>
      <c r="AY10" s="66"/>
      <c r="AZ10" s="66"/>
      <c r="BA10" s="66"/>
      <c r="BB10" s="66">
        <f>データ!X6</f>
        <v>2191.46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23019</v>
      </c>
      <c r="D6" s="33">
        <f t="shared" si="3"/>
        <v>47</v>
      </c>
      <c r="E6" s="33">
        <f t="shared" si="3"/>
        <v>17</v>
      </c>
      <c r="F6" s="33">
        <f t="shared" si="3"/>
        <v>6</v>
      </c>
      <c r="G6" s="33">
        <f t="shared" si="3"/>
        <v>0</v>
      </c>
      <c r="H6" s="33" t="str">
        <f t="shared" si="3"/>
        <v>青森県　平内町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15.76</v>
      </c>
      <c r="Q6" s="34">
        <f t="shared" si="3"/>
        <v>100</v>
      </c>
      <c r="R6" s="34">
        <f t="shared" si="3"/>
        <v>2980</v>
      </c>
      <c r="S6" s="34">
        <f t="shared" si="3"/>
        <v>11468</v>
      </c>
      <c r="T6" s="34">
        <f t="shared" si="3"/>
        <v>217.08</v>
      </c>
      <c r="U6" s="34">
        <f t="shared" si="3"/>
        <v>52.83</v>
      </c>
      <c r="V6" s="34">
        <f t="shared" si="3"/>
        <v>1797</v>
      </c>
      <c r="W6" s="34">
        <f t="shared" si="3"/>
        <v>0.82</v>
      </c>
      <c r="X6" s="34">
        <f t="shared" si="3"/>
        <v>2191.46</v>
      </c>
      <c r="Y6" s="35">
        <f>IF(Y7="",NA(),Y7)</f>
        <v>38.74</v>
      </c>
      <c r="Z6" s="35">
        <f t="shared" ref="Z6:AH6" si="4">IF(Z7="",NA(),Z7)</f>
        <v>33.729999999999997</v>
      </c>
      <c r="AA6" s="35">
        <f t="shared" si="4"/>
        <v>37.799999999999997</v>
      </c>
      <c r="AB6" s="35">
        <f t="shared" si="4"/>
        <v>37.07</v>
      </c>
      <c r="AC6" s="35">
        <f t="shared" si="4"/>
        <v>35.51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8515.39</v>
      </c>
      <c r="BG6" s="35">
        <f t="shared" ref="BG6:BO6" si="7">IF(BG7="",NA(),BG7)</f>
        <v>8510.9500000000007</v>
      </c>
      <c r="BH6" s="35">
        <f t="shared" si="7"/>
        <v>8105.86</v>
      </c>
      <c r="BI6" s="35">
        <f t="shared" si="7"/>
        <v>7527.52</v>
      </c>
      <c r="BJ6" s="35">
        <f t="shared" si="7"/>
        <v>4522.0600000000004</v>
      </c>
      <c r="BK6" s="35">
        <f t="shared" si="7"/>
        <v>1665.33</v>
      </c>
      <c r="BL6" s="35">
        <f t="shared" si="7"/>
        <v>1716.47</v>
      </c>
      <c r="BM6" s="35">
        <f t="shared" si="7"/>
        <v>1741.94</v>
      </c>
      <c r="BN6" s="35">
        <f t="shared" si="7"/>
        <v>1029.24</v>
      </c>
      <c r="BO6" s="35">
        <f t="shared" si="7"/>
        <v>1063.93</v>
      </c>
      <c r="BP6" s="34" t="str">
        <f>IF(BP7="","",IF(BP7="-","【-】","【"&amp;SUBSTITUTE(TEXT(BP7,"#,##0.00"),"-","△")&amp;"】"))</f>
        <v>【985.48】</v>
      </c>
      <c r="BQ6" s="35">
        <f>IF(BQ7="",NA(),BQ7)</f>
        <v>12</v>
      </c>
      <c r="BR6" s="35">
        <f t="shared" ref="BR6:BZ6" si="8">IF(BR7="",NA(),BR7)</f>
        <v>11.14</v>
      </c>
      <c r="BS6" s="35">
        <f t="shared" si="8"/>
        <v>10.82</v>
      </c>
      <c r="BT6" s="35">
        <f t="shared" si="8"/>
        <v>10.89</v>
      </c>
      <c r="BU6" s="35">
        <f t="shared" si="8"/>
        <v>16.46</v>
      </c>
      <c r="BV6" s="35">
        <f t="shared" si="8"/>
        <v>37.92</v>
      </c>
      <c r="BW6" s="35">
        <f t="shared" si="8"/>
        <v>35.049999999999997</v>
      </c>
      <c r="BX6" s="35">
        <f t="shared" si="8"/>
        <v>33.86</v>
      </c>
      <c r="BY6" s="35">
        <f t="shared" si="8"/>
        <v>43.13</v>
      </c>
      <c r="BZ6" s="35">
        <f t="shared" si="8"/>
        <v>46.26</v>
      </c>
      <c r="CA6" s="34" t="str">
        <f>IF(CA7="","",IF(CA7="-","【-】","【"&amp;SUBSTITUTE(TEXT(CA7,"#,##0.00"),"-","△")&amp;"】"))</f>
        <v>【45.38】</v>
      </c>
      <c r="CB6" s="35">
        <f>IF(CB7="",NA(),CB7)</f>
        <v>1270.3699999999999</v>
      </c>
      <c r="CC6" s="35">
        <f t="shared" ref="CC6:CK6" si="9">IF(CC7="",NA(),CC7)</f>
        <v>1368.59</v>
      </c>
      <c r="CD6" s="35">
        <f t="shared" si="9"/>
        <v>1413.15</v>
      </c>
      <c r="CE6" s="35">
        <f t="shared" si="9"/>
        <v>1389.38</v>
      </c>
      <c r="CF6" s="35">
        <f t="shared" si="9"/>
        <v>925.58</v>
      </c>
      <c r="CG6" s="35">
        <f t="shared" si="9"/>
        <v>438.71</v>
      </c>
      <c r="CH6" s="35">
        <f t="shared" si="9"/>
        <v>463.38</v>
      </c>
      <c r="CI6" s="35">
        <f t="shared" si="9"/>
        <v>510.15</v>
      </c>
      <c r="CJ6" s="35">
        <f t="shared" si="9"/>
        <v>392.03</v>
      </c>
      <c r="CK6" s="35">
        <f t="shared" si="9"/>
        <v>376.4</v>
      </c>
      <c r="CL6" s="34" t="str">
        <f>IF(CL7="","",IF(CL7="-","【-】","【"&amp;SUBSTITUTE(TEXT(CL7,"#,##0.00"),"-","△")&amp;"】"))</f>
        <v>【377.04】</v>
      </c>
      <c r="CM6" s="35">
        <f>IF(CM7="",NA(),CM7)</f>
        <v>20.54</v>
      </c>
      <c r="CN6" s="35">
        <f t="shared" ref="CN6:CV6" si="10">IF(CN7="",NA(),CN7)</f>
        <v>20.66</v>
      </c>
      <c r="CO6" s="35">
        <f t="shared" si="10"/>
        <v>21.11</v>
      </c>
      <c r="CP6" s="35">
        <f t="shared" si="10"/>
        <v>22.7</v>
      </c>
      <c r="CQ6" s="35">
        <f t="shared" si="10"/>
        <v>21.68</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57.45</v>
      </c>
      <c r="CY6" s="35">
        <f t="shared" ref="CY6:DG6" si="11">IF(CY7="",NA(),CY7)</f>
        <v>59.9</v>
      </c>
      <c r="CZ6" s="35">
        <f t="shared" si="11"/>
        <v>62.57</v>
      </c>
      <c r="DA6" s="35">
        <f t="shared" si="11"/>
        <v>57.48</v>
      </c>
      <c r="DB6" s="35">
        <f t="shared" si="11"/>
        <v>58.71</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15">
      <c r="A7" s="28"/>
      <c r="B7" s="37">
        <v>2016</v>
      </c>
      <c r="C7" s="37">
        <v>23019</v>
      </c>
      <c r="D7" s="37">
        <v>47</v>
      </c>
      <c r="E7" s="37">
        <v>17</v>
      </c>
      <c r="F7" s="37">
        <v>6</v>
      </c>
      <c r="G7" s="37">
        <v>0</v>
      </c>
      <c r="H7" s="37" t="s">
        <v>109</v>
      </c>
      <c r="I7" s="37" t="s">
        <v>110</v>
      </c>
      <c r="J7" s="37" t="s">
        <v>111</v>
      </c>
      <c r="K7" s="37" t="s">
        <v>112</v>
      </c>
      <c r="L7" s="37" t="s">
        <v>113</v>
      </c>
      <c r="M7" s="37"/>
      <c r="N7" s="38" t="s">
        <v>114</v>
      </c>
      <c r="O7" s="38" t="s">
        <v>115</v>
      </c>
      <c r="P7" s="38">
        <v>15.76</v>
      </c>
      <c r="Q7" s="38">
        <v>100</v>
      </c>
      <c r="R7" s="38">
        <v>2980</v>
      </c>
      <c r="S7" s="38">
        <v>11468</v>
      </c>
      <c r="T7" s="38">
        <v>217.08</v>
      </c>
      <c r="U7" s="38">
        <v>52.83</v>
      </c>
      <c r="V7" s="38">
        <v>1797</v>
      </c>
      <c r="W7" s="38">
        <v>0.82</v>
      </c>
      <c r="X7" s="38">
        <v>2191.46</v>
      </c>
      <c r="Y7" s="38">
        <v>38.74</v>
      </c>
      <c r="Z7" s="38">
        <v>33.729999999999997</v>
      </c>
      <c r="AA7" s="38">
        <v>37.799999999999997</v>
      </c>
      <c r="AB7" s="38">
        <v>37.07</v>
      </c>
      <c r="AC7" s="38">
        <v>35.51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8515.39</v>
      </c>
      <c r="BG7" s="38">
        <v>8510.9500000000007</v>
      </c>
      <c r="BH7" s="38">
        <v>8105.86</v>
      </c>
      <c r="BI7" s="38">
        <v>7527.52</v>
      </c>
      <c r="BJ7" s="38">
        <v>4522.0600000000004</v>
      </c>
      <c r="BK7" s="38">
        <v>1665.33</v>
      </c>
      <c r="BL7" s="38">
        <v>1716.47</v>
      </c>
      <c r="BM7" s="38">
        <v>1741.94</v>
      </c>
      <c r="BN7" s="38">
        <v>1029.24</v>
      </c>
      <c r="BO7" s="38">
        <v>1063.93</v>
      </c>
      <c r="BP7" s="38">
        <v>985.48</v>
      </c>
      <c r="BQ7" s="38">
        <v>12</v>
      </c>
      <c r="BR7" s="38">
        <v>11.14</v>
      </c>
      <c r="BS7" s="38">
        <v>10.82</v>
      </c>
      <c r="BT7" s="38">
        <v>10.89</v>
      </c>
      <c r="BU7" s="38">
        <v>16.46</v>
      </c>
      <c r="BV7" s="38">
        <v>37.92</v>
      </c>
      <c r="BW7" s="38">
        <v>35.049999999999997</v>
      </c>
      <c r="BX7" s="38">
        <v>33.86</v>
      </c>
      <c r="BY7" s="38">
        <v>43.13</v>
      </c>
      <c r="BZ7" s="38">
        <v>46.26</v>
      </c>
      <c r="CA7" s="38">
        <v>45.38</v>
      </c>
      <c r="CB7" s="38">
        <v>1270.3699999999999</v>
      </c>
      <c r="CC7" s="38">
        <v>1368.59</v>
      </c>
      <c r="CD7" s="38">
        <v>1413.15</v>
      </c>
      <c r="CE7" s="38">
        <v>1389.38</v>
      </c>
      <c r="CF7" s="38">
        <v>925.58</v>
      </c>
      <c r="CG7" s="38">
        <v>438.71</v>
      </c>
      <c r="CH7" s="38">
        <v>463.38</v>
      </c>
      <c r="CI7" s="38">
        <v>510.15</v>
      </c>
      <c r="CJ7" s="38">
        <v>392.03</v>
      </c>
      <c r="CK7" s="38">
        <v>376.4</v>
      </c>
      <c r="CL7" s="38">
        <v>377.04</v>
      </c>
      <c r="CM7" s="38">
        <v>20.54</v>
      </c>
      <c r="CN7" s="38">
        <v>20.66</v>
      </c>
      <c r="CO7" s="38">
        <v>21.11</v>
      </c>
      <c r="CP7" s="38">
        <v>22.7</v>
      </c>
      <c r="CQ7" s="38">
        <v>21.68</v>
      </c>
      <c r="CR7" s="38">
        <v>33.81</v>
      </c>
      <c r="CS7" s="38">
        <v>31.37</v>
      </c>
      <c r="CT7" s="38">
        <v>29.86</v>
      </c>
      <c r="CU7" s="38">
        <v>35.64</v>
      </c>
      <c r="CV7" s="38">
        <v>33.729999999999997</v>
      </c>
      <c r="CW7" s="38">
        <v>34.15</v>
      </c>
      <c r="CX7" s="38">
        <v>57.45</v>
      </c>
      <c r="CY7" s="38">
        <v>59.9</v>
      </c>
      <c r="CZ7" s="38">
        <v>62.57</v>
      </c>
      <c r="DA7" s="38">
        <v>57.48</v>
      </c>
      <c r="DB7" s="38">
        <v>58.71</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2018-02-01T06:01:30Z</cp:lastPrinted>
  <dcterms:created xsi:type="dcterms:W3CDTF">2017-12-25T02:35:09Z</dcterms:created>
  <dcterms:modified xsi:type="dcterms:W3CDTF">2018-02-22T23:39:27Z</dcterms:modified>
  <cp:category/>
</cp:coreProperties>
</file>